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991\"/>
    </mc:Choice>
  </mc:AlternateContent>
  <xr:revisionPtr revIDLastSave="0" documentId="13_ncr:1_{31281B81-3B2A-47D2-951A-CDB1BD638A9B}" xr6:coauthVersionLast="47" xr6:coauthVersionMax="47" xr10:uidLastSave="{00000000-0000-0000-0000-000000000000}"/>
  <bookViews>
    <workbookView xWindow="780" yWindow="780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G65" i="2"/>
  <c r="G66" i="2" s="1"/>
  <c r="F65" i="2"/>
  <c r="F66" i="2" s="1"/>
  <c r="F68" i="2" s="1"/>
  <c r="F69" i="2" s="1"/>
  <c r="F70" i="2" s="1"/>
  <c r="C38" i="1" s="1"/>
  <c r="E65" i="2"/>
  <c r="E66" i="2" s="1"/>
  <c r="E68" i="2" s="1"/>
  <c r="E69" i="2" s="1"/>
  <c r="E70" i="2" s="1"/>
  <c r="G64" i="2"/>
  <c r="F64" i="2"/>
  <c r="E64" i="2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I40" i="1"/>
  <c r="I39" i="1"/>
  <c r="I38" i="1"/>
  <c r="I37" i="1"/>
  <c r="I36" i="1"/>
  <c r="C30" i="1"/>
  <c r="C31" i="1" s="1"/>
  <c r="H65" i="2" l="1"/>
  <c r="D66" i="2"/>
  <c r="G68" i="2"/>
  <c r="G69" i="2" s="1"/>
  <c r="G70" i="2" s="1"/>
  <c r="H64" i="2"/>
  <c r="C32" i="1"/>
  <c r="C34" i="1" s="1"/>
  <c r="D68" i="2" l="1"/>
  <c r="H66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<sst xmlns="http://schemas.openxmlformats.org/spreadsheetml/2006/main" count="229" uniqueCount="137">
  <si>
    <t>СВОДКА ЗАТРАТ</t>
  </si>
  <si>
    <t>P_0991</t>
  </si>
  <si>
    <t>(идентификатор инвестиционного проекта)</t>
  </si>
  <si>
    <t>Реконструкция КТП Аб 1406/250кВА с заменой на КТП 10/0,4кВ 160 кВА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</si>
  <si>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</si>
  <si>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</si>
  <si>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</si>
  <si>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</si>
  <si>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</si>
  <si>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</si>
  <si>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</si>
  <si>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</si>
  <si>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</si>
  <si>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</si>
  <si>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</si>
  <si>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</si>
  <si>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</si>
  <si>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</si>
  <si>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</si>
  <si>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</si>
  <si>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</si>
  <si>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</si>
  <si>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</si>
  <si>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</si>
  <si>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</si>
  <si>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</si>
  <si>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</si>
  <si>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</si>
  <si>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</si>
  <si>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</si>
  <si>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 xml:space="preserve">Реконструкция КТП Аб 1406/250кВА с заменой КТП 10/0,4кВ 160 кВА (1 шт) 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</si>
  <si>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</si>
  <si>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</si>
  <si>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</si>
  <si>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</si>
  <si>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</si>
  <si>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</si>
  <si>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</si>
  <si>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</si>
  <si>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</si>
  <si>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</si>
  <si>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</si>
  <si>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</si>
  <si>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</si>
  <si>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</si>
  <si>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</si>
  <si>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</si>
  <si>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</si>
  <si>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</si>
  <si>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</si>
  <si>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</si>
  <si>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</si>
  <si>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</si>
  <si>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</si>
  <si>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</si>
  <si>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</si>
  <si>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</si>
  <si>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</si>
  <si>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</si>
  <si>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</si>
  <si>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</si>
  <si>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</si>
  <si>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</si>
  <si>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</si>
  <si>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</si>
  <si>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</si>
  <si>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</si>
  <si>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</si>
  <si>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</si>
  <si>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</si>
  <si>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</si>
  <si>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</si>
  <si>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</si>
  <si>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</si>
  <si>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</si>
  <si>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</si>
  <si>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</si>
  <si>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</si>
  <si>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</si>
  <si>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</si>
  <si>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</si>
  <si>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</si>
  <si>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</si>
  <si>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</si>
  <si>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</si>
  <si>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</si>
  <si>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</si>
  <si>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</si>
  <si>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</si>
  <si>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</si>
  <si>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</si>
  <si>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</si>
  <si>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</si>
  <si>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</si>
  <si>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</si>
  <si>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</si>
  <si>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</si>
  <si>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</si>
  <si>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</si>
  <si>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</si>
  <si>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</si>
  <si>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</si>
  <si>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</si>
  <si>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</si>
  <si>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</si>
  <si>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</si>
  <si>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</si>
  <si>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</si>
  <si>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</si>
  <si>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</si>
  <si>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</si>
  <si>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</si>
  <si>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</si>
  <si>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</si>
  <si>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</si>
  <si>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</si>
  <si>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</si>
  <si>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</si>
  <si>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</si>
  <si>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</si>
  <si>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</si>
  <si>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</si>
  <si>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</si>
  <si>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</si>
  <si>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</si>
  <si>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</si>
  <si>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</si>
  <si>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</si>
  <si>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</si>
  <si>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</si>
  <si>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</si>
  <si>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</si>
  <si>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</si>
  <si>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</si>
  <si>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</si>
  <si>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</si>
  <si>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КП Исх. №27 от 02.02.2024г "ВЭМ"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</si>
</sst>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0.0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13" fillId="0" borderId="1" xfId="1" applyNumberFormat="1" applyFont="1" applyFill="1" applyBorder="1" applyAlignment="1">
      <alignment horizontal="left" vertical="center" wrapText="1" indent="17"/>
    </xf>
    <xf numFmtId="177" fontId="14" fillId="0" borderId="1" xfId="1" applyNumberFormat="1" applyFont="1" applyFill="1" applyBorder="1" applyAlignment="1">
      <alignment horizontal="left" vertical="center" wrapText="1" indent="17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4" zoomScale="90" zoomScaleNormal="90" workbookViewId="0">
      <selection activeCell="A19" sqref="A19:C19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15.7109375" customWidth="1"/>
    <col min="9" max="9" width="14.28515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8" t="s">
        <v>1</v>
      </c>
      <c r="B16" s="88"/>
      <c r="C16" s="88"/>
    </row>
    <row r="17" spans="1:9" ht="15.75" customHeight="1">
      <c r="A17" s="89" t="s">
        <v>2</v>
      </c>
      <c r="B17" s="89"/>
      <c r="C17" s="89"/>
    </row>
    <row r="18" spans="1:9" ht="15.75" customHeight="1">
      <c r="A18" s="24"/>
      <c r="B18" s="24"/>
      <c r="C18" s="24"/>
    </row>
    <row r="19" spans="1:9" ht="72" customHeight="1">
      <c r="A19" s="90" t="s">
        <v>3</v>
      </c>
      <c r="B19" s="90"/>
      <c r="C19" s="90"/>
    </row>
    <row r="20" spans="1:9" ht="15.75" customHeight="1">
      <c r="A20" s="89" t="s">
        <v>4</v>
      </c>
      <c r="B20" s="89"/>
      <c r="C20" s="89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4" t="s">
        <v>8</v>
      </c>
      <c r="B25" s="85"/>
      <c r="C25" s="86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75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75">
      <c r="A33" s="50"/>
      <c r="B33" s="53" t="s">
        <v>24</v>
      </c>
      <c r="C33" s="61">
        <v>0.9</v>
      </c>
      <c r="D33" s="57"/>
      <c r="E33" s="66"/>
      <c r="F33" s="67"/>
      <c r="G33" s="68"/>
      <c r="H33" s="60"/>
      <c r="I33" s="80"/>
    </row>
    <row r="34" spans="1:9" ht="15.75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75">
      <c r="A35" s="84" t="s">
        <v>26</v>
      </c>
      <c r="B35" s="85"/>
      <c r="C35" s="86"/>
      <c r="D35" s="51"/>
      <c r="E35" s="69"/>
      <c r="F35" s="70"/>
      <c r="G35" s="59">
        <v>2024</v>
      </c>
      <c r="H35" s="60">
        <v>109.113503262205</v>
      </c>
      <c r="I35" s="80"/>
    </row>
    <row r="36" spans="1:9" ht="15.75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1.0390815853198199</v>
      </c>
    </row>
    <row r="37" spans="1:9" ht="15.75">
      <c r="A37" s="55" t="s">
        <v>11</v>
      </c>
      <c r="B37" s="53" t="s">
        <v>12</v>
      </c>
      <c r="C37" s="73">
        <f>ССР!D70+ССР!E70</f>
        <v>640.69601352222867</v>
      </c>
      <c r="D37" s="51"/>
      <c r="E37" s="71"/>
      <c r="F37" s="57"/>
      <c r="G37" s="59">
        <v>2026</v>
      </c>
      <c r="H37" s="60">
        <v>105.262896868962</v>
      </c>
      <c r="I37" s="81">
        <f>(H37+100)/200*H36/100</f>
        <v>1.1065344785145874</v>
      </c>
    </row>
    <row r="38" spans="1:9" ht="15.75">
      <c r="A38" s="55" t="s">
        <v>16</v>
      </c>
      <c r="B38" s="53" t="s">
        <v>17</v>
      </c>
      <c r="C38" s="73">
        <f>ССР!F70</f>
        <v>3312.8873389223368</v>
      </c>
      <c r="D38" s="51"/>
      <c r="E38" s="71"/>
      <c r="F38" s="57"/>
      <c r="G38" s="59">
        <v>2027</v>
      </c>
      <c r="H38" s="60">
        <v>104.420897989339</v>
      </c>
      <c r="I38" s="81">
        <f>(H38+100)/200*H37/100*H36/100</f>
        <v>1.1599922999352283</v>
      </c>
    </row>
    <row r="39" spans="1:9" ht="15.75">
      <c r="A39" s="55" t="s">
        <v>18</v>
      </c>
      <c r="B39" s="53" t="s">
        <v>19</v>
      </c>
      <c r="C39" s="73">
        <f>(ССР!G66)*1.2</f>
        <v>538.34318815958784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1.2112743761995519</v>
      </c>
    </row>
    <row r="40" spans="1:9" ht="15.75">
      <c r="A40" s="50">
        <v>2</v>
      </c>
      <c r="B40" s="53" t="s">
        <v>20</v>
      </c>
      <c r="C40" s="73">
        <f>C37+C38+C39</f>
        <v>4491.9265406041532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1.2648235807423363</v>
      </c>
    </row>
    <row r="41" spans="1:9" ht="15.75">
      <c r="A41" s="55" t="s">
        <v>21</v>
      </c>
      <c r="B41" s="53" t="s">
        <v>22</v>
      </c>
      <c r="C41" s="61">
        <f>C40-ROUND(C40/1.2,5)</f>
        <v>748.65442060415307</v>
      </c>
      <c r="D41" s="57"/>
      <c r="E41" s="71"/>
      <c r="F41" s="57"/>
      <c r="G41" s="51"/>
      <c r="H41" s="51"/>
      <c r="I41" s="51"/>
    </row>
    <row r="42" spans="1:9" ht="15.75">
      <c r="A42" s="50">
        <v>3</v>
      </c>
      <c r="B42" s="53" t="s">
        <v>23</v>
      </c>
      <c r="C42" s="74">
        <f>C40*I39</f>
        <v>5440.9555184045066</v>
      </c>
      <c r="D42" s="57"/>
      <c r="E42" s="66"/>
      <c r="F42" s="67"/>
      <c r="G42" s="51"/>
      <c r="H42" s="51"/>
      <c r="I42" s="51"/>
    </row>
    <row r="43" spans="1:9" ht="15.75">
      <c r="A43" s="50"/>
      <c r="B43" s="53" t="s">
        <v>24</v>
      </c>
      <c r="C43" s="61">
        <v>0.8</v>
      </c>
      <c r="D43" s="57"/>
      <c r="E43" s="66"/>
      <c r="F43" s="67"/>
      <c r="G43" s="51"/>
      <c r="H43" s="51"/>
      <c r="I43" s="51"/>
    </row>
    <row r="44" spans="1:9" ht="15.75">
      <c r="A44" s="50"/>
      <c r="B44" s="53" t="s">
        <v>25</v>
      </c>
      <c r="C44" s="82">
        <f>C42*C43</f>
        <v>4352.7644147236051</v>
      </c>
      <c r="D44" s="57"/>
      <c r="E44" s="66"/>
      <c r="F44" s="67"/>
      <c r="G44" s="51"/>
      <c r="H44" s="51"/>
      <c r="I44" s="51"/>
    </row>
    <row r="45" spans="1:9" ht="15.75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75">
      <c r="A46" s="50"/>
      <c r="B46" s="53" t="s">
        <v>27</v>
      </c>
      <c r="C46" s="83">
        <f>C34+C44</f>
        <v>4352.7644147236051</v>
      </c>
      <c r="D46" s="57"/>
      <c r="E46" s="66"/>
      <c r="F46" s="67"/>
      <c r="G46" s="51"/>
      <c r="H46" s="51"/>
      <c r="I46" s="76"/>
    </row>
    <row r="47" spans="1:9" ht="15.75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75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C17" sqref="C17"/>
    </sheetView>
  </sheetViews>
  <sheetFormatPr defaultColWidth="8.85546875" defaultRowHeight="15.75"/>
  <cols>
    <col min="1" max="1" width="10.85546875" style="20" customWidth="1"/>
    <col min="2" max="2" width="66.28515625" style="20" customWidth="1"/>
    <col min="3" max="3" width="66.7109375" style="20" customWidth="1"/>
    <col min="4" max="4" width="21.855468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85546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30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31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32</v>
      </c>
      <c r="C18" s="94" t="s">
        <v>33</v>
      </c>
      <c r="D18" s="91" t="s">
        <v>34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35</v>
      </c>
      <c r="E19" s="2" t="s">
        <v>36</v>
      </c>
      <c r="F19" s="2" t="s">
        <v>37</v>
      </c>
      <c r="G19" s="2" t="s">
        <v>38</v>
      </c>
      <c r="H19" s="2" t="s">
        <v>39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40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41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42</v>
      </c>
      <c r="D24" s="41"/>
      <c r="E24" s="41"/>
      <c r="F24" s="41"/>
      <c r="G24" s="41"/>
      <c r="H24" s="41"/>
    </row>
    <row r="25" spans="1:8" s="35" customFormat="1" ht="31.5">
      <c r="A25" s="2">
        <v>1</v>
      </c>
      <c r="B25" s="2" t="s">
        <v>43</v>
      </c>
      <c r="C25" s="42" t="s">
        <v>44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/>
      <c r="B26" s="33"/>
      <c r="C26" s="33" t="s">
        <v>45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>
      <c r="A27" s="2"/>
      <c r="B27" s="33"/>
      <c r="C27" s="44" t="s">
        <v>46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47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48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49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50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51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52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53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54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55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56</v>
      </c>
      <c r="D42" s="41">
        <v>480.52495701645</v>
      </c>
      <c r="E42" s="41">
        <v>16.879858954664002</v>
      </c>
      <c r="F42" s="41">
        <v>2680.3295622349001</v>
      </c>
      <c r="G42" s="41">
        <v>0</v>
      </c>
      <c r="H42" s="41">
        <v>3177.7343782060002</v>
      </c>
    </row>
    <row r="43" spans="1:8">
      <c r="A43" s="2"/>
      <c r="B43" s="33"/>
      <c r="C43" s="44" t="s">
        <v>57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58</v>
      </c>
      <c r="C44" s="42" t="s">
        <v>59</v>
      </c>
      <c r="D44" s="41">
        <v>9.6104991403288995</v>
      </c>
      <c r="E44" s="41">
        <v>0.33759717909328002</v>
      </c>
      <c r="F44" s="41">
        <v>0</v>
      </c>
      <c r="G44" s="41">
        <v>0</v>
      </c>
      <c r="H44" s="41">
        <v>9.9480963194222003</v>
      </c>
    </row>
    <row r="45" spans="1:8">
      <c r="A45" s="2"/>
      <c r="B45" s="33"/>
      <c r="C45" s="33" t="s">
        <v>60</v>
      </c>
      <c r="D45" s="41">
        <v>9.6104991403288995</v>
      </c>
      <c r="E45" s="41">
        <v>0.33759717909328002</v>
      </c>
      <c r="F45" s="41">
        <v>0</v>
      </c>
      <c r="G45" s="41">
        <v>0</v>
      </c>
      <c r="H45" s="41">
        <v>9.9480963194222003</v>
      </c>
    </row>
    <row r="46" spans="1:8">
      <c r="A46" s="2"/>
      <c r="B46" s="33"/>
      <c r="C46" s="33" t="s">
        <v>61</v>
      </c>
      <c r="D46" s="41">
        <v>490.13545615677998</v>
      </c>
      <c r="E46" s="41">
        <v>17.217456133757</v>
      </c>
      <c r="F46" s="41">
        <v>2680.3295622349001</v>
      </c>
      <c r="G46" s="41">
        <v>0</v>
      </c>
      <c r="H46" s="41">
        <v>3187.6824745253998</v>
      </c>
    </row>
    <row r="47" spans="1:8">
      <c r="A47" s="2"/>
      <c r="B47" s="33"/>
      <c r="C47" s="33" t="s">
        <v>62</v>
      </c>
      <c r="D47" s="41"/>
      <c r="E47" s="41"/>
      <c r="F47" s="41"/>
      <c r="G47" s="41"/>
      <c r="H47" s="41"/>
    </row>
    <row r="48" spans="1:8" ht="31.5">
      <c r="A48" s="2">
        <v>3</v>
      </c>
      <c r="B48" s="2" t="s">
        <v>63</v>
      </c>
      <c r="C48" s="48" t="s">
        <v>44</v>
      </c>
      <c r="D48" s="41">
        <v>0</v>
      </c>
      <c r="E48" s="41">
        <v>0</v>
      </c>
      <c r="F48" s="41">
        <v>0</v>
      </c>
      <c r="G48" s="41">
        <v>80.853105917297995</v>
      </c>
      <c r="H48" s="41">
        <v>80.853105917297995</v>
      </c>
    </row>
    <row r="49" spans="1:8" ht="31.5">
      <c r="A49" s="2">
        <v>4</v>
      </c>
      <c r="B49" s="2" t="s">
        <v>64</v>
      </c>
      <c r="C49" s="48" t="s">
        <v>65</v>
      </c>
      <c r="D49" s="41">
        <v>10.635939398602</v>
      </c>
      <c r="E49" s="41">
        <v>0.37361879810253001</v>
      </c>
      <c r="F49" s="41">
        <v>0</v>
      </c>
      <c r="G49" s="41">
        <v>0</v>
      </c>
      <c r="H49" s="41">
        <v>11.009558196704999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11.009558196704999</v>
      </c>
      <c r="H50" s="41">
        <v>11.009558196704999</v>
      </c>
    </row>
    <row r="51" spans="1:8">
      <c r="A51" s="2">
        <v>6</v>
      </c>
      <c r="B51" s="2"/>
      <c r="C51" s="48" t="s">
        <v>68</v>
      </c>
      <c r="D51" s="41">
        <v>0</v>
      </c>
      <c r="E51" s="41">
        <v>0</v>
      </c>
      <c r="F51" s="41">
        <v>0</v>
      </c>
      <c r="G51" s="41">
        <v>10.04935365045</v>
      </c>
      <c r="H51" s="41">
        <v>10.04935365045</v>
      </c>
    </row>
    <row r="52" spans="1:8">
      <c r="A52" s="2">
        <v>7</v>
      </c>
      <c r="B52" s="2"/>
      <c r="C52" s="48" t="s">
        <v>69</v>
      </c>
      <c r="D52" s="41">
        <v>0</v>
      </c>
      <c r="E52" s="41">
        <v>0</v>
      </c>
      <c r="F52" s="41">
        <v>0</v>
      </c>
      <c r="G52" s="41">
        <v>7.2560479669370004</v>
      </c>
      <c r="H52" s="41">
        <v>7.2560479669370004</v>
      </c>
    </row>
    <row r="53" spans="1:8">
      <c r="A53" s="2"/>
      <c r="B53" s="33"/>
      <c r="C53" s="33" t="s">
        <v>70</v>
      </c>
      <c r="D53" s="41">
        <v>10.635939398602</v>
      </c>
      <c r="E53" s="41">
        <v>0.37361879810253001</v>
      </c>
      <c r="F53" s="41">
        <v>0</v>
      </c>
      <c r="G53" s="41">
        <v>109.16806573139</v>
      </c>
      <c r="H53" s="41">
        <v>120.17762392809</v>
      </c>
    </row>
    <row r="54" spans="1:8">
      <c r="A54" s="2"/>
      <c r="B54" s="33"/>
      <c r="C54" s="33" t="s">
        <v>71</v>
      </c>
      <c r="D54" s="41">
        <v>500.77139555538002</v>
      </c>
      <c r="E54" s="41">
        <v>17.59107493186</v>
      </c>
      <c r="F54" s="41">
        <v>2680.3295622349001</v>
      </c>
      <c r="G54" s="41">
        <v>109.16806573139</v>
      </c>
      <c r="H54" s="41">
        <v>3307.8600984535001</v>
      </c>
    </row>
    <row r="55" spans="1:8" ht="31.5" customHeight="1">
      <c r="A55" s="2"/>
      <c r="B55" s="33"/>
      <c r="C55" s="33" t="s">
        <v>72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73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74</v>
      </c>
      <c r="D58" s="41">
        <v>500.77139555538002</v>
      </c>
      <c r="E58" s="41">
        <v>17.59107493186</v>
      </c>
      <c r="F58" s="41">
        <v>2680.3295622349001</v>
      </c>
      <c r="G58" s="41">
        <v>109.16806573139</v>
      </c>
      <c r="H58" s="41">
        <v>3307.8600984535001</v>
      </c>
    </row>
    <row r="59" spans="1:8" ht="157.5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76</v>
      </c>
      <c r="C60" s="48" t="s">
        <v>77</v>
      </c>
      <c r="D60" s="41">
        <v>0</v>
      </c>
      <c r="E60" s="41">
        <v>0</v>
      </c>
      <c r="F60" s="41">
        <v>0</v>
      </c>
      <c r="G60" s="41">
        <v>326.38467549805</v>
      </c>
      <c r="H60" s="41">
        <v>326.38467549805</v>
      </c>
    </row>
    <row r="61" spans="1:8">
      <c r="A61" s="2"/>
      <c r="B61" s="33"/>
      <c r="C61" s="33" t="s">
        <v>78</v>
      </c>
      <c r="D61" s="41">
        <v>0</v>
      </c>
      <c r="E61" s="41">
        <v>0</v>
      </c>
      <c r="F61" s="41">
        <v>0</v>
      </c>
      <c r="G61" s="41">
        <v>326.38467549805</v>
      </c>
      <c r="H61" s="41">
        <v>326.38467549805</v>
      </c>
    </row>
    <row r="62" spans="1:8">
      <c r="A62" s="2"/>
      <c r="B62" s="33"/>
      <c r="C62" s="33" t="s">
        <v>79</v>
      </c>
      <c r="D62" s="41">
        <v>500.77139555538002</v>
      </c>
      <c r="E62" s="41">
        <v>17.59107493186</v>
      </c>
      <c r="F62" s="41">
        <v>2680.3295622349001</v>
      </c>
      <c r="G62" s="41">
        <v>435.55274122944002</v>
      </c>
      <c r="H62" s="41">
        <v>3634.2447739516001</v>
      </c>
    </row>
    <row r="63" spans="1:8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81</v>
      </c>
      <c r="C64" s="48" t="s">
        <v>82</v>
      </c>
      <c r="D64" s="41">
        <f>D62*3%</f>
        <v>15.023141866661399</v>
      </c>
      <c r="E64" s="41">
        <f>E62*3%</f>
        <v>0.52773224795579998</v>
      </c>
      <c r="F64" s="41">
        <f>F62*3%</f>
        <v>80.409886867047007</v>
      </c>
      <c r="G64" s="41">
        <f>G62*3%</f>
        <v>13.0665822368832</v>
      </c>
      <c r="H64" s="41">
        <f>SUM(D64:G64)</f>
        <v>109.0273432185474</v>
      </c>
    </row>
    <row r="65" spans="1:8">
      <c r="A65" s="2"/>
      <c r="B65" s="33"/>
      <c r="C65" s="33" t="s">
        <v>83</v>
      </c>
      <c r="D65" s="41">
        <f>D64</f>
        <v>15.023141866661399</v>
      </c>
      <c r="E65" s="41">
        <f>E64</f>
        <v>0.52773224795579998</v>
      </c>
      <c r="F65" s="41">
        <f>F64</f>
        <v>80.409886867047007</v>
      </c>
      <c r="G65" s="41">
        <f>G64</f>
        <v>13.0665822368832</v>
      </c>
      <c r="H65" s="41">
        <f>SUM(D65:G65)</f>
        <v>109.0273432185474</v>
      </c>
    </row>
    <row r="66" spans="1:8">
      <c r="A66" s="2"/>
      <c r="B66" s="33"/>
      <c r="C66" s="33" t="s">
        <v>84</v>
      </c>
      <c r="D66" s="41">
        <f>D65+D62</f>
        <v>515.79453742204146</v>
      </c>
      <c r="E66" s="41">
        <f>E65+E62</f>
        <v>18.1188071798158</v>
      </c>
      <c r="F66" s="41">
        <f>F65+F62</f>
        <v>2760.7394491019472</v>
      </c>
      <c r="G66" s="41">
        <f>G65+G62</f>
        <v>448.61932346632324</v>
      </c>
      <c r="H66" s="41">
        <f>SUM(D66:G66)</f>
        <v>3743.2721171701278</v>
      </c>
    </row>
    <row r="67" spans="1:8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86</v>
      </c>
      <c r="C68" s="48" t="s">
        <v>87</v>
      </c>
      <c r="D68" s="41">
        <f>D66*20%</f>
        <v>103.1589074844083</v>
      </c>
      <c r="E68" s="41">
        <f>E66*20%</f>
        <v>3.6237614359631602</v>
      </c>
      <c r="F68" s="41">
        <f>F66*20%</f>
        <v>552.14788982038942</v>
      </c>
      <c r="G68" s="41">
        <f>G66*20%</f>
        <v>89.723864693264659</v>
      </c>
      <c r="H68" s="41">
        <f>SUM(D68:G68)</f>
        <v>748.6544234340256</v>
      </c>
    </row>
    <row r="69" spans="1:8">
      <c r="A69" s="2"/>
      <c r="B69" s="33"/>
      <c r="C69" s="33" t="s">
        <v>88</v>
      </c>
      <c r="D69" s="41">
        <f>D68</f>
        <v>103.1589074844083</v>
      </c>
      <c r="E69" s="41">
        <f>E68</f>
        <v>3.6237614359631602</v>
      </c>
      <c r="F69" s="41">
        <f>F68</f>
        <v>552.14788982038942</v>
      </c>
      <c r="G69" s="41">
        <f>G68</f>
        <v>89.723864693264659</v>
      </c>
      <c r="H69" s="41">
        <f>SUM(D69:G69)</f>
        <v>748.6544234340256</v>
      </c>
    </row>
    <row r="70" spans="1:8">
      <c r="A70" s="2"/>
      <c r="B70" s="33"/>
      <c r="C70" s="33" t="s">
        <v>89</v>
      </c>
      <c r="D70" s="41">
        <f>D69+D66</f>
        <v>618.9534449064497</v>
      </c>
      <c r="E70" s="41">
        <f>E69+E66</f>
        <v>21.742568615778961</v>
      </c>
      <c r="F70" s="41">
        <f>F69+F66</f>
        <v>3312.8873389223368</v>
      </c>
      <c r="G70" s="41">
        <f>G69+G66</f>
        <v>538.34318815958795</v>
      </c>
      <c r="H70" s="41">
        <f>SUM(D70:G70)</f>
        <v>4491.9265406041532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A7" zoomScale="90" zoomScaleNormal="90" workbookViewId="0">
      <selection activeCell="C13" sqref="C13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30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93</v>
      </c>
      <c r="C7" s="28" t="s">
        <v>44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32</v>
      </c>
      <c r="C10" s="94" t="s">
        <v>94</v>
      </c>
      <c r="D10" s="91" t="s">
        <v>34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97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30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93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32</v>
      </c>
      <c r="C10" s="94" t="s">
        <v>94</v>
      </c>
      <c r="D10" s="91" t="s">
        <v>34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30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31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32</v>
      </c>
      <c r="C10" s="94" t="s">
        <v>94</v>
      </c>
      <c r="D10" s="91" t="s">
        <v>34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35</v>
      </c>
      <c r="E11" s="2" t="s">
        <v>36</v>
      </c>
      <c r="F11" s="2" t="s">
        <v>37</v>
      </c>
      <c r="G11" s="2" t="s">
        <v>38</v>
      </c>
      <c r="H11" s="2" t="s">
        <v>39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A13" zoomScale="70" zoomScaleNormal="70" workbookViewId="0">
      <selection activeCell="F9" sqref="F9"/>
    </sheetView>
  </sheetViews>
  <sheetFormatPr defaultColWidth="8.71093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5703125" customWidth="1"/>
  </cols>
  <sheetData>
    <row r="1" spans="1:8" ht="76.150000000000006" customHeight="1">
      <c r="A1" s="10" t="s">
        <v>105</v>
      </c>
      <c r="B1" s="10" t="s">
        <v>106</v>
      </c>
      <c r="C1" s="10" t="s">
        <v>107</v>
      </c>
      <c r="D1" s="10" t="s">
        <v>108</v>
      </c>
      <c r="E1" s="10" t="s">
        <v>109</v>
      </c>
      <c r="F1" s="10" t="s">
        <v>110</v>
      </c>
      <c r="G1" s="10" t="s">
        <v>111</v>
      </c>
      <c r="H1" s="10" t="s">
        <v>112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101" t="s">
        <v>44</v>
      </c>
      <c r="B3" s="102"/>
      <c r="C3" s="11"/>
      <c r="D3" s="12">
        <v>2912.319</v>
      </c>
      <c r="E3" s="13"/>
      <c r="F3" s="13"/>
      <c r="G3" s="13"/>
      <c r="H3" s="14"/>
    </row>
    <row r="4" spans="1:8">
      <c r="A4" s="98" t="s">
        <v>113</v>
      </c>
      <c r="B4" s="15" t="s">
        <v>114</v>
      </c>
      <c r="C4" s="11"/>
      <c r="D4" s="12">
        <v>440.38900000000001</v>
      </c>
      <c r="E4" s="13"/>
      <c r="F4" s="13"/>
      <c r="G4" s="13"/>
      <c r="H4" s="14"/>
    </row>
    <row r="5" spans="1:8">
      <c r="A5" s="98"/>
      <c r="B5" s="15" t="s">
        <v>115</v>
      </c>
      <c r="C5" s="10"/>
      <c r="D5" s="12">
        <v>15.47</v>
      </c>
      <c r="E5" s="13"/>
      <c r="F5" s="13"/>
      <c r="G5" s="13"/>
      <c r="H5" s="16"/>
    </row>
    <row r="6" spans="1:8">
      <c r="A6" s="99"/>
      <c r="B6" s="15" t="s">
        <v>116</v>
      </c>
      <c r="C6" s="10"/>
      <c r="D6" s="12">
        <v>2456.46</v>
      </c>
      <c r="E6" s="13"/>
      <c r="F6" s="13"/>
      <c r="G6" s="13"/>
      <c r="H6" s="16"/>
    </row>
    <row r="7" spans="1:8">
      <c r="A7" s="99"/>
      <c r="B7" s="15" t="s">
        <v>117</v>
      </c>
      <c r="C7" s="10"/>
      <c r="D7" s="12">
        <v>0</v>
      </c>
      <c r="E7" s="13"/>
      <c r="F7" s="13"/>
      <c r="G7" s="13"/>
      <c r="H7" s="16"/>
    </row>
    <row r="8" spans="1:8">
      <c r="A8" s="95" t="s">
        <v>96</v>
      </c>
      <c r="B8" s="96"/>
      <c r="C8" s="98" t="s">
        <v>118</v>
      </c>
      <c r="D8" s="17">
        <v>2912.319</v>
      </c>
      <c r="E8" s="13">
        <v>1</v>
      </c>
      <c r="F8" s="13" t="s">
        <v>119</v>
      </c>
      <c r="G8" s="17">
        <v>2912.319</v>
      </c>
      <c r="H8" s="16"/>
    </row>
    <row r="9" spans="1:8">
      <c r="A9" s="100">
        <v>1</v>
      </c>
      <c r="B9" s="15" t="s">
        <v>114</v>
      </c>
      <c r="C9" s="98"/>
      <c r="D9" s="17">
        <v>440.38900000000001</v>
      </c>
      <c r="E9" s="13"/>
      <c r="F9" s="13"/>
      <c r="G9" s="13"/>
      <c r="H9" s="99" t="s">
        <v>120</v>
      </c>
    </row>
    <row r="10" spans="1:8">
      <c r="A10" s="98"/>
      <c r="B10" s="15" t="s">
        <v>115</v>
      </c>
      <c r="C10" s="98"/>
      <c r="D10" s="17">
        <v>15.47</v>
      </c>
      <c r="E10" s="13"/>
      <c r="F10" s="13"/>
      <c r="G10" s="13"/>
      <c r="H10" s="99"/>
    </row>
    <row r="11" spans="1:8">
      <c r="A11" s="98"/>
      <c r="B11" s="15" t="s">
        <v>116</v>
      </c>
      <c r="C11" s="98"/>
      <c r="D11" s="17">
        <v>2456.46</v>
      </c>
      <c r="E11" s="13"/>
      <c r="F11" s="13"/>
      <c r="G11" s="13"/>
      <c r="H11" s="99"/>
    </row>
    <row r="12" spans="1:8">
      <c r="A12" s="98"/>
      <c r="B12" s="15" t="s">
        <v>117</v>
      </c>
      <c r="C12" s="98"/>
      <c r="D12" s="17">
        <v>0</v>
      </c>
      <c r="E12" s="13"/>
      <c r="F12" s="13"/>
      <c r="G12" s="13"/>
      <c r="H12" s="99"/>
    </row>
    <row r="13" spans="1:8" ht="25.5">
      <c r="A13" s="103" t="s">
        <v>99</v>
      </c>
      <c r="B13" s="102"/>
      <c r="C13" s="10"/>
      <c r="D13" s="12">
        <v>74.099999999999994</v>
      </c>
      <c r="E13" s="13"/>
      <c r="F13" s="13"/>
      <c r="G13" s="13"/>
      <c r="H13" s="16"/>
    </row>
    <row r="14" spans="1:8">
      <c r="A14" s="98" t="s">
        <v>121</v>
      </c>
      <c r="B14" s="15" t="s">
        <v>114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115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116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117</v>
      </c>
      <c r="C17" s="10"/>
      <c r="D17" s="12">
        <v>74.099999999999994</v>
      </c>
      <c r="E17" s="13"/>
      <c r="F17" s="13"/>
      <c r="G17" s="13"/>
      <c r="H17" s="16"/>
    </row>
    <row r="18" spans="1:8">
      <c r="A18" s="95" t="s">
        <v>101</v>
      </c>
      <c r="B18" s="96"/>
      <c r="C18" s="98" t="s">
        <v>118</v>
      </c>
      <c r="D18" s="17">
        <v>74.099999999999994</v>
      </c>
      <c r="E18" s="13">
        <v>1</v>
      </c>
      <c r="F18" s="13" t="s">
        <v>119</v>
      </c>
      <c r="G18" s="17">
        <v>74.099999999999994</v>
      </c>
      <c r="H18" s="16"/>
    </row>
    <row r="19" spans="1:8">
      <c r="A19" s="100">
        <v>1</v>
      </c>
      <c r="B19" s="15" t="s">
        <v>114</v>
      </c>
      <c r="C19" s="98"/>
      <c r="D19" s="17">
        <v>0</v>
      </c>
      <c r="E19" s="13"/>
      <c r="F19" s="13"/>
      <c r="G19" s="13"/>
      <c r="H19" s="99" t="s">
        <v>120</v>
      </c>
    </row>
    <row r="20" spans="1:8">
      <c r="A20" s="98"/>
      <c r="B20" s="15" t="s">
        <v>115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116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117</v>
      </c>
      <c r="C22" s="98"/>
      <c r="D22" s="17">
        <v>74.099999999999994</v>
      </c>
      <c r="E22" s="13"/>
      <c r="F22" s="13"/>
      <c r="G22" s="13"/>
      <c r="H22" s="99"/>
    </row>
    <row r="23" spans="1:8" ht="25.5">
      <c r="A23" s="103" t="s">
        <v>103</v>
      </c>
      <c r="B23" s="102"/>
      <c r="C23" s="10"/>
      <c r="D23" s="12">
        <v>299.12400000000002</v>
      </c>
      <c r="E23" s="13"/>
      <c r="F23" s="13"/>
      <c r="G23" s="13"/>
      <c r="H23" s="16"/>
    </row>
    <row r="24" spans="1:8">
      <c r="A24" s="98" t="s">
        <v>122</v>
      </c>
      <c r="B24" s="15" t="s">
        <v>114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115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116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117</v>
      </c>
      <c r="C27" s="10"/>
      <c r="D27" s="12">
        <v>299.12400000000002</v>
      </c>
      <c r="E27" s="13"/>
      <c r="F27" s="13"/>
      <c r="G27" s="13"/>
      <c r="H27" s="16"/>
    </row>
    <row r="28" spans="1:8">
      <c r="A28" s="95" t="s">
        <v>103</v>
      </c>
      <c r="B28" s="96"/>
      <c r="C28" s="98" t="s">
        <v>118</v>
      </c>
      <c r="D28" s="17">
        <v>299.12400000000002</v>
      </c>
      <c r="E28" s="13">
        <v>1</v>
      </c>
      <c r="F28" s="13" t="s">
        <v>119</v>
      </c>
      <c r="G28" s="17">
        <v>299.12400000000002</v>
      </c>
      <c r="H28" s="16"/>
    </row>
    <row r="29" spans="1:8">
      <c r="A29" s="100">
        <v>1</v>
      </c>
      <c r="B29" s="15" t="s">
        <v>114</v>
      </c>
      <c r="C29" s="98"/>
      <c r="D29" s="17">
        <v>0</v>
      </c>
      <c r="E29" s="13"/>
      <c r="F29" s="13"/>
      <c r="G29" s="13"/>
      <c r="H29" s="99" t="s">
        <v>120</v>
      </c>
    </row>
    <row r="30" spans="1:8">
      <c r="A30" s="98"/>
      <c r="B30" s="15" t="s">
        <v>115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116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117</v>
      </c>
      <c r="C32" s="98"/>
      <c r="D32" s="17">
        <v>299.12400000000002</v>
      </c>
      <c r="E32" s="13"/>
      <c r="F32" s="13"/>
      <c r="G32" s="13"/>
      <c r="H32" s="99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7" t="s">
        <v>123</v>
      </c>
      <c r="B35" s="97"/>
      <c r="C35" s="97"/>
      <c r="D35" s="97"/>
      <c r="E35" s="97"/>
      <c r="F35" s="97"/>
      <c r="G35" s="97"/>
      <c r="H35" s="97"/>
    </row>
    <row r="36" spans="1:8">
      <c r="A36" s="97" t="s">
        <v>124</v>
      </c>
      <c r="B36" s="97"/>
      <c r="C36" s="97"/>
      <c r="D36" s="97"/>
      <c r="E36" s="97"/>
      <c r="F36" s="97"/>
      <c r="G36" s="97"/>
      <c r="H36" s="97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4" t="s">
        <v>125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126</v>
      </c>
      <c r="B3" s="2" t="s">
        <v>127</v>
      </c>
      <c r="C3" s="2" t="s">
        <v>128</v>
      </c>
      <c r="D3" s="2" t="s">
        <v>129</v>
      </c>
      <c r="E3" s="2" t="s">
        <v>130</v>
      </c>
      <c r="F3" s="2" t="s">
        <v>131</v>
      </c>
      <c r="G3" s="2" t="s">
        <v>132</v>
      </c>
      <c r="H3" s="2" t="s">
        <v>133</v>
      </c>
    </row>
    <row r="4" spans="1:8" ht="39" customHeight="1">
      <c r="A4" s="3" t="s">
        <v>134</v>
      </c>
      <c r="B4" s="4" t="s">
        <v>119</v>
      </c>
      <c r="C4" s="5">
        <v>1</v>
      </c>
      <c r="D4" s="5">
        <v>2680.3251976948</v>
      </c>
      <c r="E4" s="4" t="s">
        <v>135</v>
      </c>
      <c r="F4" s="3" t="s">
        <v>134</v>
      </c>
      <c r="G4" s="5">
        <v>2680.3251976948</v>
      </c>
      <c r="H4" s="6" t="s">
        <v>136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2025-11-14T12:59:48Z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3F341F47EF984B0BA456A6FA6EDE992D_12</vt:lpwstr>
  </property>
  <property fmtid="{D5CDD505-2E9C-101B-9397-08002B2CF9AE}" pid="3" name="KSOProductBuildVer">
    <vt:lpwstr>1049-12.2.0.20795</vt:lpwstr>
  </property>
</Properties>
</file>